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570" windowHeight="77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'Sheet1'!$A$1:$BJ$23</definedName>
  </definedNames>
  <calcPr fullCalcOnLoad="1"/>
</workbook>
</file>

<file path=xl/sharedStrings.xml><?xml version="1.0" encoding="utf-8"?>
<sst xmlns="http://schemas.openxmlformats.org/spreadsheetml/2006/main" count="107" uniqueCount="97">
  <si>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</si>
  <si>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</si>
  <si>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</si>
  <si>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</si>
  <si>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</si>
  <si>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</si>
  <si>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</si>
  <si>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</si>
  <si>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</si>
  <si>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</si>
  <si>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DEARNESS ALLOW.</t>
  </si>
  <si>
    <t>TRANSPORT  ALLOWANCE</t>
  </si>
  <si>
    <t>DA ON TRANSPORT  ALL0W.</t>
  </si>
  <si>
    <t>HOUSE RENT ALLOWANCE/ D.HRA</t>
  </si>
  <si>
    <t>NATIONAL PENSION SCHEME(MGT SHARE)</t>
  </si>
  <si>
    <t>CPF (MGT SHARE)</t>
  </si>
  <si>
    <t>CASH HANDLING &amp; TREASURY ALLOWANCE</t>
  </si>
  <si>
    <t>HIGH ALTITUDE ALLOWANCE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</si>
  <si>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</si>
  <si>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</si>
  <si>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</si>
  <si>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</si>
  <si>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</si>
  <si>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TOUGH LOCATION ALLOWANCE- III</t>
  </si>
  <si>
    <t>II SHIFT ALLOWANCE</t>
  </si>
  <si>
    <t>LS  &amp; PC (PROJECT KVs)</t>
  </si>
  <si>
    <t>OTHER ALLOWANCE</t>
  </si>
  <si>
    <t>DRESS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</si>
  <si>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</si>
  <si>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</si>
  <si>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</si>
  <si>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</si>
  <si>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</si>
  <si>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>NATIONAL  PENSION SCHEME(OWN SHARE)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</si>
  <si>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</si>
  <si>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</si>
  <si>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</si>
  <si>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</si>
  <si>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OTHER  REMITTANCES</t>
  </si>
  <si>
    <t>G.P.F.  Subs</t>
  </si>
  <si>
    <t>G.P.F. ADVANCE RECOVERY</t>
  </si>
  <si>
    <t>NO  OF INSTALMENTS</t>
  </si>
  <si>
    <t>CPF-Subs (OWN SHARE)</t>
  </si>
  <si>
    <t>CPF-Subs (MGT SHARE)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</si>
  <si>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</si>
  <si>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</si>
  <si>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</si>
  <si>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</si>
  <si>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</si>
  <si>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</si>
  <si>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</si>
  <si>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</si>
  <si>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</si>
  <si>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</si>
  <si>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</si>
  <si>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</si>
  <si>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Sh.RATAN KUMAR</t>
  </si>
  <si>
    <t>TGT(SST)</t>
  </si>
  <si>
    <t>Dr.SHILA KUMARI JHA</t>
  </si>
  <si>
    <t>TGT(SANS)</t>
  </si>
  <si>
    <t>SHRI DINESH MISHRA</t>
  </si>
  <si>
    <t>TGT-MATH</t>
  </si>
  <si>
    <t>SHRI. S. S. PALIT</t>
  </si>
  <si>
    <t>TGT- ENGLISH</t>
  </si>
  <si>
    <t>SHRI ARUN KUMAR CHOUDHARY</t>
  </si>
  <si>
    <t>TGT(WE)</t>
  </si>
  <si>
    <t>SHRI AJAY KUMAR YADAV</t>
  </si>
  <si>
    <t>TGT(AE)</t>
  </si>
  <si>
    <t>SH . BALMIKI PRASAD SINHA`</t>
  </si>
  <si>
    <t>TGT (P&amp;HE)</t>
  </si>
  <si>
    <t>SHRI RAGHAV KUMAR</t>
  </si>
  <si>
    <t>LIBRARIAN</t>
  </si>
  <si>
    <t>SHRI GANGA SAGAR JHA</t>
  </si>
  <si>
    <t>PRT</t>
  </si>
  <si>
    <t>SHRI SUNIL KUMAR</t>
  </si>
  <si>
    <t>SHRI RANDHIR KUMAR</t>
  </si>
  <si>
    <t>SH ANSHUMAN DUTTA</t>
  </si>
  <si>
    <t>SHRI MALAYA KUMAR SAH</t>
  </si>
  <si>
    <t>SMT  PRATIMA DUTT</t>
  </si>
  <si>
    <t>MUSIC</t>
  </si>
  <si>
    <t>SHRI NALIN KUMAR THAKUR</t>
  </si>
  <si>
    <t>S.S.A</t>
  </si>
  <si>
    <t>SHRI DHARMENDRA KUMAR</t>
  </si>
  <si>
    <t>J.S.A</t>
  </si>
  <si>
    <t>SUB-STAFF</t>
  </si>
  <si>
    <t>SHRI. MAHENDRA RAM</t>
  </si>
  <si>
    <t>Contribution to Kerala Relief Fund</t>
  </si>
  <si>
    <t>Sh. Nalin Kumar Thakur</t>
  </si>
  <si>
    <t>(14 - 17 &amp; 19-30 June HPL)</t>
  </si>
  <si>
    <t>10613+1274</t>
  </si>
  <si>
    <t>11887/-</t>
  </si>
  <si>
    <t>3304-3006</t>
  </si>
  <si>
    <t>298/-</t>
  </si>
  <si>
    <t>(Without Incr. 1&amp;2 July 19)</t>
  </si>
  <si>
    <t>Smt. Shila Kumari Jha</t>
  </si>
  <si>
    <t>4400/-</t>
  </si>
  <si>
    <t>(Income Tax Penalty)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</si>
</sst>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Franklin Gothic Medium Cond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vertical="center" textRotation="90" wrapText="1"/>
      <protection locked="0"/>
    </xf>
    <xf numFmtId="0" fontId="2" fillId="0" borderId="10" xfId="0" applyFont="1" applyFill="1" applyBorder="1" applyAlignment="1" applyProtection="1">
      <alignment horizontal="left" vertical="center" textRotation="90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center" vertical="center" textRotation="90" wrapText="1"/>
      <protection locked="0"/>
    </xf>
    <xf numFmtId="0" fontId="4" fillId="0" borderId="10" xfId="0" applyFont="1" applyFill="1" applyBorder="1" applyAlignment="1" applyProtection="1">
      <alignment vertical="top" wrapText="1" readingOrder="1"/>
      <protection locked="0"/>
    </xf>
    <xf numFmtId="0" fontId="4" fillId="33" borderId="10" xfId="0" applyFont="1" applyFill="1" applyBorder="1" applyAlignment="1" applyProtection="1">
      <alignment vertical="top" wrapText="1" readingOrder="1"/>
      <protection locked="0"/>
    </xf>
    <xf numFmtId="0" fontId="3" fillId="33" borderId="10" xfId="0" applyFont="1" applyFill="1" applyBorder="1" applyAlignment="1" applyProtection="1">
      <alignment vertical="top" wrapText="1"/>
      <protection locked="0"/>
    </xf>
    <xf numFmtId="0" fontId="4" fillId="33" borderId="10" xfId="0" applyFont="1" applyFill="1" applyBorder="1" applyAlignment="1">
      <alignment vertical="top" wrapText="1" readingOrder="1"/>
    </xf>
    <xf numFmtId="0" fontId="2" fillId="0" borderId="10" xfId="0" applyFont="1" applyFill="1" applyBorder="1" applyAlignment="1" applyProtection="1">
      <alignment vertical="justify" textRotation="90" wrapText="1"/>
      <protection locked="0"/>
    </xf>
    <xf numFmtId="0" fontId="2" fillId="33" borderId="10" xfId="0" applyFont="1" applyFill="1" applyBorder="1" applyAlignment="1" applyProtection="1">
      <alignment vertical="center" textRotation="90" wrapText="1"/>
      <protection locked="0"/>
    </xf>
    <xf numFmtId="0" fontId="3" fillId="33" borderId="10" xfId="0" applyFont="1" applyFill="1" applyBorder="1" applyAlignment="1" applyProtection="1">
      <alignment vertical="top" wrapText="1"/>
      <protection/>
    </xf>
    <xf numFmtId="0" fontId="24" fillId="0" borderId="0" xfId="0" applyFont="1" applyFill="1" applyAlignment="1">
      <alignment/>
    </xf>
    <xf numFmtId="0" fontId="42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34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44" fillId="34" borderId="10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0" fontId="7" fillId="34" borderId="10" xfId="0" applyFont="1" applyFill="1" applyBorder="1" applyAlignment="1" applyProtection="1">
      <alignment wrapText="1"/>
      <protection locked="0"/>
    </xf>
    <xf numFmtId="0" fontId="7" fillId="33" borderId="10" xfId="0" applyFont="1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43" fillId="0" borderId="10" xfId="0" applyFont="1" applyBorder="1" applyAlignment="1" applyProtection="1">
      <alignment wrapText="1"/>
      <protection locked="0"/>
    </xf>
    <xf numFmtId="0" fontId="45" fillId="34" borderId="10" xfId="0" applyFont="1" applyFill="1" applyBorder="1" applyAlignment="1" applyProtection="1">
      <alignment wrapText="1"/>
      <protection locked="0"/>
    </xf>
    <xf numFmtId="1" fontId="7" fillId="34" borderId="10" xfId="0" applyNumberFormat="1" applyFont="1" applyFill="1" applyBorder="1" applyAlignment="1" applyProtection="1">
      <alignment wrapText="1"/>
      <protection locked="0"/>
    </xf>
    <xf numFmtId="0" fontId="7" fillId="33" borderId="10" xfId="0" applyFont="1" applyFill="1" applyBorder="1" applyAlignment="1">
      <alignment wrapText="1"/>
    </xf>
    <xf numFmtId="1" fontId="7" fillId="0" borderId="10" xfId="0" applyNumberFormat="1" applyFont="1" applyFill="1" applyBorder="1" applyAlignment="1" applyProtection="1">
      <alignment wrapText="1"/>
      <protection locked="0"/>
    </xf>
    <xf numFmtId="1" fontId="7" fillId="33" borderId="10" xfId="0" applyNumberFormat="1" applyFont="1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1" fontId="42" fillId="0" borderId="10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 wrapText="1"/>
    </xf>
    <xf numFmtId="0" fontId="0" fillId="0" borderId="10" xfId="0" applyFill="1" applyBorder="1" applyAlignment="1" applyProtection="1">
      <alignment wrapText="1"/>
      <protection locked="0"/>
    </xf>
    <xf numFmtId="0" fontId="6" fillId="34" borderId="10" xfId="0" applyFont="1" applyFill="1" applyBorder="1" applyAlignment="1">
      <alignment vertical="center" wrapText="1"/>
    </xf>
    <xf numFmtId="1" fontId="7" fillId="34" borderId="10" xfId="57" applyNumberFormat="1" applyFont="1" applyFill="1" applyBorder="1" applyAlignment="1" applyProtection="1">
      <alignment wrapText="1"/>
      <protection locked="0"/>
    </xf>
    <xf numFmtId="0" fontId="42" fillId="0" borderId="11" xfId="0" applyFont="1" applyFill="1" applyBorder="1" applyAlignment="1">
      <alignment/>
    </xf>
    <xf numFmtId="0" fontId="46" fillId="0" borderId="10" xfId="0" applyFont="1" applyFill="1" applyBorder="1" applyAlignment="1" applyProtection="1">
      <alignment/>
      <protection locked="0"/>
    </xf>
    <xf numFmtId="0" fontId="46" fillId="0" borderId="10" xfId="0" applyFont="1" applyFill="1" applyBorder="1" applyAlignment="1" applyProtection="1">
      <alignment horizontal="left"/>
      <protection locked="0"/>
    </xf>
    <xf numFmtId="0" fontId="46" fillId="0" borderId="10" xfId="0" applyFont="1" applyFill="1" applyBorder="1" applyAlignment="1" applyProtection="1">
      <alignment wrapText="1"/>
      <protection locked="0"/>
    </xf>
    <xf numFmtId="0" fontId="46" fillId="33" borderId="10" xfId="0" applyFont="1" applyFill="1" applyBorder="1" applyAlignment="1" applyProtection="1">
      <alignment wrapText="1"/>
      <protection locked="0"/>
    </xf>
    <xf numFmtId="0" fontId="45" fillId="33" borderId="10" xfId="0" applyFont="1" applyFill="1" applyBorder="1" applyAlignment="1">
      <alignment wrapText="1"/>
    </xf>
    <xf numFmtId="0" fontId="46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3"/>
  <sheetViews>
    <sheetView tabSelected="1" zoomScalePageLayoutView="0" workbookViewId="0" topLeftCell="A1">
      <pane xSplit="11" ySplit="4" topLeftCell="AT17" activePane="bottomRight" state="frozen"/>
      <selection pane="topLeft" activeCell="A1" sqref="A1"/>
      <selection pane="topRight" activeCell="L1" sqref="L1"/>
      <selection pane="bottomLeft" activeCell="A5" sqref="A5"/>
      <selection pane="bottomRight" activeCell="AW21" sqref="AW21"/>
    </sheetView>
  </sheetViews>
  <sheetFormatPr defaultColWidth="9.140625" defaultRowHeight="15"/>
  <cols>
    <col min="1" max="1" width="3.57421875" style="45" bestFit="1" customWidth="1"/>
    <col min="2" max="2" width="6.140625" style="46" bestFit="1" customWidth="1"/>
    <col min="3" max="3" width="25.421875" style="45" customWidth="1"/>
    <col min="4" max="4" width="16.140625" style="45" customWidth="1"/>
    <col min="5" max="5" width="4.7109375" style="45" customWidth="1"/>
    <col min="6" max="6" width="3.7109375" style="45" customWidth="1"/>
    <col min="7" max="7" width="4.8515625" style="45" customWidth="1"/>
    <col min="8" max="8" width="3.28125" style="45" customWidth="1"/>
    <col min="9" max="9" width="9.140625" style="45" customWidth="1"/>
    <col min="10" max="10" width="8.00390625" style="45" customWidth="1"/>
    <col min="11" max="15" width="9.140625" style="45" customWidth="1"/>
    <col min="16" max="16" width="6.421875" style="45" customWidth="1"/>
    <col min="17" max="28" width="5.7109375" style="45" customWidth="1"/>
    <col min="29" max="29" width="8.140625" style="45" bestFit="1" customWidth="1"/>
    <col min="30" max="30" width="13.421875" style="45" customWidth="1"/>
    <col min="31" max="31" width="5.140625" style="45" bestFit="1" customWidth="1"/>
    <col min="32" max="33" width="6.421875" style="45" customWidth="1"/>
    <col min="34" max="35" width="9.28125" style="32" bestFit="1" customWidth="1"/>
    <col min="36" max="36" width="3.7109375" style="45" bestFit="1" customWidth="1"/>
    <col min="37" max="37" width="5.28125" style="45" customWidth="1"/>
    <col min="38" max="38" width="3.57421875" style="45" bestFit="1" customWidth="1"/>
    <col min="39" max="39" width="5.8515625" style="45" bestFit="1" customWidth="1"/>
    <col min="40" max="40" width="3.57421875" style="45" bestFit="1" customWidth="1"/>
    <col min="41" max="42" width="3.140625" style="45" bestFit="1" customWidth="1"/>
    <col min="43" max="43" width="9.140625" style="45" customWidth="1"/>
    <col min="44" max="49" width="3.7109375" style="45" bestFit="1" customWidth="1"/>
    <col min="50" max="50" width="4.421875" style="45" customWidth="1"/>
    <col min="51" max="51" width="3.7109375" style="45" bestFit="1" customWidth="1"/>
    <col min="52" max="52" width="6.00390625" style="45" bestFit="1" customWidth="1"/>
    <col min="53" max="53" width="5.57421875" style="47" customWidth="1"/>
    <col min="54" max="54" width="6.140625" style="45" bestFit="1" customWidth="1"/>
    <col min="55" max="55" width="5.140625" style="45" bestFit="1" customWidth="1"/>
    <col min="56" max="56" width="3.28125" style="45" bestFit="1" customWidth="1"/>
    <col min="57" max="57" width="5.57421875" style="45" bestFit="1" customWidth="1"/>
    <col min="58" max="58" width="3.7109375" style="45" bestFit="1" customWidth="1"/>
    <col min="59" max="59" width="9.00390625" style="45" customWidth="1"/>
    <col min="60" max="61" width="9.28125" style="45" bestFit="1" customWidth="1"/>
    <col min="62" max="62" width="3.57421875" style="45" bestFit="1" customWidth="1"/>
    <col min="63" max="16384" width="9.140625" style="32" customWidth="1"/>
  </cols>
  <sheetData>
    <row r="1" spans="1:62" s="13" customFormat="1" ht="151.5" customHeight="1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1" t="s">
        <v>7</v>
      </c>
      <c r="I1" s="4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7" t="s">
        <v>14</v>
      </c>
      <c r="P1" s="8" t="s">
        <v>15</v>
      </c>
      <c r="Q1" s="4" t="s">
        <v>16</v>
      </c>
      <c r="R1" s="4" t="s">
        <v>17</v>
      </c>
      <c r="S1" s="6" t="s">
        <v>18</v>
      </c>
      <c r="T1" s="4" t="s">
        <v>19</v>
      </c>
      <c r="U1" s="6" t="s">
        <v>20</v>
      </c>
      <c r="V1" s="4" t="s">
        <v>21</v>
      </c>
      <c r="W1" s="4" t="s">
        <v>22</v>
      </c>
      <c r="X1" s="4" t="s">
        <v>23</v>
      </c>
      <c r="Y1" s="6" t="s">
        <v>24</v>
      </c>
      <c r="Z1" s="8" t="s">
        <v>25</v>
      </c>
      <c r="AA1" s="6" t="s">
        <v>26</v>
      </c>
      <c r="AB1" s="4" t="s">
        <v>27</v>
      </c>
      <c r="AC1" s="6" t="s">
        <v>28</v>
      </c>
      <c r="AD1" s="1" t="s">
        <v>29</v>
      </c>
      <c r="AE1" s="1" t="s">
        <v>30</v>
      </c>
      <c r="AF1" s="4" t="s">
        <v>31</v>
      </c>
      <c r="AG1" s="4" t="s">
        <v>32</v>
      </c>
      <c r="AH1" s="9" t="s">
        <v>33</v>
      </c>
      <c r="AI1" s="9" t="s">
        <v>14</v>
      </c>
      <c r="AJ1" s="1" t="s">
        <v>34</v>
      </c>
      <c r="AK1" s="6" t="s">
        <v>35</v>
      </c>
      <c r="AL1" s="10" t="s">
        <v>36</v>
      </c>
      <c r="AM1" s="1" t="s">
        <v>37</v>
      </c>
      <c r="AN1" s="10" t="s">
        <v>36</v>
      </c>
      <c r="AO1" s="10" t="s">
        <v>86</v>
      </c>
      <c r="AP1" s="10" t="s">
        <v>38</v>
      </c>
      <c r="AQ1" s="1" t="s">
        <v>39</v>
      </c>
      <c r="AR1" s="1" t="s">
        <v>40</v>
      </c>
      <c r="AS1" s="1" t="s">
        <v>41</v>
      </c>
      <c r="AT1" s="1" t="s">
        <v>42</v>
      </c>
      <c r="AU1" s="11" t="s">
        <v>43</v>
      </c>
      <c r="AV1" s="1" t="s">
        <v>44</v>
      </c>
      <c r="AW1" s="10" t="s">
        <v>36</v>
      </c>
      <c r="AX1" s="6" t="s">
        <v>45</v>
      </c>
      <c r="AY1" s="10" t="s">
        <v>36</v>
      </c>
      <c r="AZ1" s="10" t="s">
        <v>46</v>
      </c>
      <c r="BA1" s="12" t="s">
        <v>25</v>
      </c>
      <c r="BB1" s="4" t="s">
        <v>47</v>
      </c>
      <c r="BC1" s="1" t="s">
        <v>48</v>
      </c>
      <c r="BD1" s="1" t="s">
        <v>49</v>
      </c>
      <c r="BE1" s="1" t="s">
        <v>50</v>
      </c>
      <c r="BF1" s="1" t="s">
        <v>51</v>
      </c>
      <c r="BG1" s="4" t="s">
        <v>52</v>
      </c>
      <c r="BH1" s="6" t="s">
        <v>53</v>
      </c>
      <c r="BI1" s="6" t="s">
        <v>54</v>
      </c>
      <c r="BJ1" s="1" t="s">
        <v>55</v>
      </c>
    </row>
    <row r="2" spans="1:62" ht="15" customHeight="1">
      <c r="A2" s="14">
        <v>1</v>
      </c>
      <c r="B2" s="15">
        <v>13998</v>
      </c>
      <c r="C2" s="16" t="s">
        <v>56</v>
      </c>
      <c r="D2" s="17" t="s">
        <v>57</v>
      </c>
      <c r="E2" s="14">
        <v>10</v>
      </c>
      <c r="F2" s="18">
        <v>1</v>
      </c>
      <c r="G2" s="18">
        <v>1</v>
      </c>
      <c r="H2" s="14">
        <v>31</v>
      </c>
      <c r="I2" s="19">
        <v>80000</v>
      </c>
      <c r="J2" s="20">
        <v>0</v>
      </c>
      <c r="K2" s="21">
        <f>+ROUND((I2*12%),0)</f>
        <v>9600</v>
      </c>
      <c r="L2" s="21">
        <v>3600</v>
      </c>
      <c r="M2" s="21">
        <f>+ROUND((L2*12%),0)</f>
        <v>432</v>
      </c>
      <c r="N2" s="21">
        <f>+ROUND((I2*8%),0)</f>
        <v>6400</v>
      </c>
      <c r="O2" s="22">
        <v>0</v>
      </c>
      <c r="P2" s="22">
        <v>0</v>
      </c>
      <c r="Q2" s="20">
        <v>0</v>
      </c>
      <c r="R2" s="20">
        <v>0</v>
      </c>
      <c r="S2" s="20">
        <v>0</v>
      </c>
      <c r="T2" s="20">
        <v>0</v>
      </c>
      <c r="U2" s="20">
        <v>0</v>
      </c>
      <c r="V2" s="20">
        <v>0</v>
      </c>
      <c r="W2" s="20">
        <v>0</v>
      </c>
      <c r="X2" s="20">
        <v>0</v>
      </c>
      <c r="Y2" s="20">
        <v>0</v>
      </c>
      <c r="Z2" s="23">
        <v>0</v>
      </c>
      <c r="AA2" s="20">
        <v>0</v>
      </c>
      <c r="AB2" s="20">
        <v>0</v>
      </c>
      <c r="AC2" s="24">
        <f>SUM(I2:AB2)</f>
        <v>100032</v>
      </c>
      <c r="AD2" s="25">
        <v>10000</v>
      </c>
      <c r="AE2" s="20">
        <v>0</v>
      </c>
      <c r="AF2" s="26">
        <v>0</v>
      </c>
      <c r="AG2" s="25">
        <v>0</v>
      </c>
      <c r="AH2" s="27">
        <f>O2</f>
        <v>0</v>
      </c>
      <c r="AI2" s="27">
        <f>AH2</f>
        <v>0</v>
      </c>
      <c r="AJ2" s="21">
        <v>0</v>
      </c>
      <c r="AK2" s="20">
        <v>0</v>
      </c>
      <c r="AL2" s="20">
        <v>0</v>
      </c>
      <c r="AM2" s="20">
        <v>0</v>
      </c>
      <c r="AN2" s="20">
        <v>0</v>
      </c>
      <c r="AO2" s="21">
        <v>0</v>
      </c>
      <c r="AP2" s="20">
        <v>0</v>
      </c>
      <c r="AQ2" s="26">
        <v>15000</v>
      </c>
      <c r="AR2" s="26">
        <v>0</v>
      </c>
      <c r="AS2" s="26">
        <v>0</v>
      </c>
      <c r="AT2" s="28">
        <v>0</v>
      </c>
      <c r="AU2" s="29">
        <f>P2</f>
        <v>0</v>
      </c>
      <c r="AV2" s="26">
        <v>0</v>
      </c>
      <c r="AW2" s="20">
        <v>0</v>
      </c>
      <c r="AX2" s="20">
        <v>0</v>
      </c>
      <c r="AY2" s="20">
        <v>0</v>
      </c>
      <c r="AZ2" s="21">
        <v>60</v>
      </c>
      <c r="BA2" s="30">
        <v>0</v>
      </c>
      <c r="BB2" s="20">
        <v>0</v>
      </c>
      <c r="BC2" s="20">
        <v>0</v>
      </c>
      <c r="BD2" s="20">
        <v>0</v>
      </c>
      <c r="BE2" s="20">
        <v>0</v>
      </c>
      <c r="BF2" s="20">
        <v>0</v>
      </c>
      <c r="BG2" s="21">
        <v>0</v>
      </c>
      <c r="BH2" s="24">
        <f>SUM(AD2:BG2)</f>
        <v>25060</v>
      </c>
      <c r="BI2" s="24">
        <f>AC2-BH2</f>
        <v>74972</v>
      </c>
      <c r="BJ2" s="31"/>
    </row>
    <row r="3" spans="1:62" ht="15" customHeight="1">
      <c r="A3" s="14">
        <v>2</v>
      </c>
      <c r="B3" s="15">
        <v>42039</v>
      </c>
      <c r="C3" s="16" t="s">
        <v>58</v>
      </c>
      <c r="D3" s="17" t="s">
        <v>59</v>
      </c>
      <c r="E3" s="14">
        <v>8</v>
      </c>
      <c r="F3" s="18">
        <v>1</v>
      </c>
      <c r="G3" s="18">
        <v>1</v>
      </c>
      <c r="H3" s="14">
        <v>31</v>
      </c>
      <c r="I3" s="19">
        <v>74300</v>
      </c>
      <c r="J3" s="20">
        <v>0</v>
      </c>
      <c r="K3" s="21">
        <f aca="true" t="shared" si="0" ref="K3:K18">+ROUND((I3*12%),0)</f>
        <v>8916</v>
      </c>
      <c r="L3" s="21">
        <v>1800</v>
      </c>
      <c r="M3" s="21">
        <f aca="true" t="shared" si="1" ref="M3:M18">+ROUND((L3*12%),0)</f>
        <v>216</v>
      </c>
      <c r="N3" s="21">
        <f aca="true" t="shared" si="2" ref="N3:N18">+ROUND((I3*8%),0)</f>
        <v>5944</v>
      </c>
      <c r="O3" s="22">
        <v>0</v>
      </c>
      <c r="P3" s="22">
        <v>0</v>
      </c>
      <c r="Q3" s="20">
        <v>0</v>
      </c>
      <c r="R3" s="20">
        <v>0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  <c r="X3" s="20">
        <v>0</v>
      </c>
      <c r="Y3" s="20">
        <v>0</v>
      </c>
      <c r="Z3" s="23">
        <v>0</v>
      </c>
      <c r="AA3" s="20">
        <v>0</v>
      </c>
      <c r="AB3" s="20">
        <v>0</v>
      </c>
      <c r="AC3" s="24">
        <f aca="true" t="shared" si="3" ref="AC3:AC18">SUM(I3:AB3)</f>
        <v>91176</v>
      </c>
      <c r="AD3" s="25">
        <v>9000</v>
      </c>
      <c r="AE3" s="20">
        <v>0</v>
      </c>
      <c r="AF3" s="26">
        <v>0</v>
      </c>
      <c r="AG3" s="25">
        <v>0</v>
      </c>
      <c r="AH3" s="27">
        <f aca="true" t="shared" si="4" ref="AH3:AH18">O3</f>
        <v>0</v>
      </c>
      <c r="AI3" s="27">
        <f aca="true" t="shared" si="5" ref="AI3:AI18">AH3</f>
        <v>0</v>
      </c>
      <c r="AJ3" s="21">
        <v>0</v>
      </c>
      <c r="AK3" s="20">
        <v>0</v>
      </c>
      <c r="AL3" s="20">
        <v>0</v>
      </c>
      <c r="AM3" s="20">
        <v>0</v>
      </c>
      <c r="AN3" s="20">
        <v>0</v>
      </c>
      <c r="AO3" s="21">
        <v>0</v>
      </c>
      <c r="AP3" s="20">
        <v>0</v>
      </c>
      <c r="AQ3" s="26">
        <v>20000</v>
      </c>
      <c r="AR3" s="26">
        <v>0</v>
      </c>
      <c r="AS3" s="26">
        <v>0</v>
      </c>
      <c r="AT3" s="28">
        <v>0</v>
      </c>
      <c r="AU3" s="29">
        <f aca="true" t="shared" si="6" ref="AU3:AU18">P3</f>
        <v>0</v>
      </c>
      <c r="AV3" s="26">
        <v>0</v>
      </c>
      <c r="AW3" s="20">
        <v>0</v>
      </c>
      <c r="AX3" s="20">
        <v>0</v>
      </c>
      <c r="AY3" s="20">
        <v>0</v>
      </c>
      <c r="AZ3" s="21">
        <v>60</v>
      </c>
      <c r="BA3" s="30">
        <v>0</v>
      </c>
      <c r="BB3" s="20">
        <v>0</v>
      </c>
      <c r="BC3" s="20">
        <v>0</v>
      </c>
      <c r="BD3" s="20">
        <v>0</v>
      </c>
      <c r="BE3" s="20">
        <v>0</v>
      </c>
      <c r="BF3" s="20">
        <v>0</v>
      </c>
      <c r="BG3" s="21">
        <f>120+4400</f>
        <v>4520</v>
      </c>
      <c r="BH3" s="24">
        <f aca="true" t="shared" si="7" ref="BH3:BH18">SUM(AD3:BG3)</f>
        <v>33580</v>
      </c>
      <c r="BI3" s="24">
        <f aca="true" t="shared" si="8" ref="BI3:BI18">AC3-BH3</f>
        <v>57596</v>
      </c>
      <c r="BJ3" s="31"/>
    </row>
    <row r="4" spans="1:62" ht="15" customHeight="1">
      <c r="A4" s="14">
        <v>3</v>
      </c>
      <c r="B4" s="33">
        <v>41332</v>
      </c>
      <c r="C4" s="16" t="s">
        <v>60</v>
      </c>
      <c r="D4" s="34" t="s">
        <v>61</v>
      </c>
      <c r="E4" s="14">
        <v>8</v>
      </c>
      <c r="F4" s="33">
        <v>1</v>
      </c>
      <c r="G4" s="33">
        <v>1</v>
      </c>
      <c r="H4" s="14">
        <v>31</v>
      </c>
      <c r="I4" s="19">
        <v>72100</v>
      </c>
      <c r="J4" s="20">
        <v>0</v>
      </c>
      <c r="K4" s="21">
        <f t="shared" si="0"/>
        <v>8652</v>
      </c>
      <c r="L4" s="21">
        <v>1800</v>
      </c>
      <c r="M4" s="21">
        <f t="shared" si="1"/>
        <v>216</v>
      </c>
      <c r="N4" s="21">
        <f t="shared" si="2"/>
        <v>5768</v>
      </c>
      <c r="O4" s="22">
        <v>0</v>
      </c>
      <c r="P4" s="22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3">
        <v>0</v>
      </c>
      <c r="AA4" s="20">
        <v>0</v>
      </c>
      <c r="AB4" s="20">
        <v>0</v>
      </c>
      <c r="AC4" s="24">
        <f t="shared" si="3"/>
        <v>88536</v>
      </c>
      <c r="AD4" s="25">
        <v>7000</v>
      </c>
      <c r="AE4" s="20">
        <v>0</v>
      </c>
      <c r="AF4" s="26">
        <v>0</v>
      </c>
      <c r="AG4" s="25">
        <v>0</v>
      </c>
      <c r="AH4" s="27">
        <f t="shared" si="4"/>
        <v>0</v>
      </c>
      <c r="AI4" s="27">
        <f t="shared" si="5"/>
        <v>0</v>
      </c>
      <c r="AJ4" s="21">
        <v>0</v>
      </c>
      <c r="AK4" s="20">
        <v>0</v>
      </c>
      <c r="AL4" s="20">
        <v>0</v>
      </c>
      <c r="AM4" s="20">
        <v>0</v>
      </c>
      <c r="AN4" s="20">
        <v>0</v>
      </c>
      <c r="AO4" s="21">
        <v>0</v>
      </c>
      <c r="AP4" s="20">
        <v>0</v>
      </c>
      <c r="AQ4" s="26">
        <v>10000</v>
      </c>
      <c r="AR4" s="26">
        <v>0</v>
      </c>
      <c r="AS4" s="26">
        <v>0</v>
      </c>
      <c r="AT4" s="28">
        <v>0</v>
      </c>
      <c r="AU4" s="29">
        <f t="shared" si="6"/>
        <v>0</v>
      </c>
      <c r="AV4" s="26">
        <v>0</v>
      </c>
      <c r="AW4" s="20">
        <v>0</v>
      </c>
      <c r="AX4" s="20">
        <v>0</v>
      </c>
      <c r="AY4" s="20">
        <v>0</v>
      </c>
      <c r="AZ4" s="21">
        <v>60</v>
      </c>
      <c r="BA4" s="30">
        <v>0</v>
      </c>
      <c r="BB4" s="20">
        <v>0</v>
      </c>
      <c r="BC4" s="20">
        <v>0</v>
      </c>
      <c r="BD4" s="20">
        <v>0</v>
      </c>
      <c r="BE4" s="20">
        <v>0</v>
      </c>
      <c r="BF4" s="20">
        <v>0</v>
      </c>
      <c r="BG4" s="21">
        <v>120</v>
      </c>
      <c r="BH4" s="24">
        <f t="shared" si="7"/>
        <v>17180</v>
      </c>
      <c r="BI4" s="24">
        <f t="shared" si="8"/>
        <v>71356</v>
      </c>
      <c r="BJ4" s="31"/>
    </row>
    <row r="5" spans="1:62" ht="15" customHeight="1">
      <c r="A5" s="14">
        <v>4</v>
      </c>
      <c r="B5" s="33">
        <v>42038</v>
      </c>
      <c r="C5" s="16" t="s">
        <v>62</v>
      </c>
      <c r="D5" s="34" t="s">
        <v>63</v>
      </c>
      <c r="E5" s="14">
        <v>8</v>
      </c>
      <c r="F5" s="33">
        <v>1</v>
      </c>
      <c r="G5" s="33">
        <v>1</v>
      </c>
      <c r="H5" s="14">
        <v>31</v>
      </c>
      <c r="I5" s="19">
        <v>70000</v>
      </c>
      <c r="J5" s="20">
        <v>0</v>
      </c>
      <c r="K5" s="21">
        <f t="shared" si="0"/>
        <v>8400</v>
      </c>
      <c r="L5" s="21">
        <v>1800</v>
      </c>
      <c r="M5" s="21">
        <f t="shared" si="1"/>
        <v>216</v>
      </c>
      <c r="N5" s="21">
        <f t="shared" si="2"/>
        <v>5600</v>
      </c>
      <c r="O5" s="22">
        <v>0</v>
      </c>
      <c r="P5" s="22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3">
        <v>0</v>
      </c>
      <c r="AA5" s="20">
        <v>0</v>
      </c>
      <c r="AB5" s="20">
        <v>0</v>
      </c>
      <c r="AC5" s="24">
        <f t="shared" si="3"/>
        <v>86016</v>
      </c>
      <c r="AD5" s="25">
        <v>7000</v>
      </c>
      <c r="AE5" s="20">
        <v>0</v>
      </c>
      <c r="AF5" s="26">
        <v>0</v>
      </c>
      <c r="AG5" s="25">
        <v>0</v>
      </c>
      <c r="AH5" s="27">
        <f t="shared" si="4"/>
        <v>0</v>
      </c>
      <c r="AI5" s="27">
        <f t="shared" si="5"/>
        <v>0</v>
      </c>
      <c r="AJ5" s="21">
        <v>0</v>
      </c>
      <c r="AK5" s="20">
        <v>0</v>
      </c>
      <c r="AL5" s="20">
        <v>0</v>
      </c>
      <c r="AM5" s="20">
        <v>0</v>
      </c>
      <c r="AN5" s="20">
        <v>0</v>
      </c>
      <c r="AO5" s="21">
        <v>0</v>
      </c>
      <c r="AP5" s="20">
        <v>0</v>
      </c>
      <c r="AQ5" s="26">
        <v>15000</v>
      </c>
      <c r="AR5" s="26">
        <v>0</v>
      </c>
      <c r="AS5" s="26">
        <v>0</v>
      </c>
      <c r="AT5" s="28">
        <v>0</v>
      </c>
      <c r="AU5" s="29">
        <f t="shared" si="6"/>
        <v>0</v>
      </c>
      <c r="AV5" s="26">
        <v>0</v>
      </c>
      <c r="AW5" s="20">
        <v>0</v>
      </c>
      <c r="AX5" s="20">
        <v>0</v>
      </c>
      <c r="AY5" s="20">
        <v>0</v>
      </c>
      <c r="AZ5" s="21">
        <v>60</v>
      </c>
      <c r="BA5" s="30">
        <v>0</v>
      </c>
      <c r="BB5" s="20">
        <v>0</v>
      </c>
      <c r="BC5" s="20">
        <v>0</v>
      </c>
      <c r="BD5" s="20">
        <v>0</v>
      </c>
      <c r="BE5" s="20">
        <v>0</v>
      </c>
      <c r="BF5" s="20">
        <v>0</v>
      </c>
      <c r="BG5" s="21">
        <v>120</v>
      </c>
      <c r="BH5" s="24">
        <f t="shared" si="7"/>
        <v>22180</v>
      </c>
      <c r="BI5" s="24">
        <f t="shared" si="8"/>
        <v>63836</v>
      </c>
      <c r="BJ5" s="31"/>
    </row>
    <row r="6" spans="1:62" ht="15" customHeight="1">
      <c r="A6" s="14">
        <v>5</v>
      </c>
      <c r="B6" s="33">
        <v>40843</v>
      </c>
      <c r="C6" s="16" t="s">
        <v>64</v>
      </c>
      <c r="D6" s="34" t="s">
        <v>65</v>
      </c>
      <c r="E6" s="14">
        <v>8</v>
      </c>
      <c r="F6" s="33">
        <v>1</v>
      </c>
      <c r="G6" s="33">
        <v>1</v>
      </c>
      <c r="H6" s="14">
        <v>31</v>
      </c>
      <c r="I6" s="19">
        <v>74300</v>
      </c>
      <c r="J6" s="20">
        <v>0</v>
      </c>
      <c r="K6" s="21">
        <f t="shared" si="0"/>
        <v>8916</v>
      </c>
      <c r="L6" s="21">
        <v>1800</v>
      </c>
      <c r="M6" s="21">
        <f t="shared" si="1"/>
        <v>216</v>
      </c>
      <c r="N6" s="21">
        <f t="shared" si="2"/>
        <v>5944</v>
      </c>
      <c r="O6" s="22">
        <v>0</v>
      </c>
      <c r="P6" s="22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3">
        <v>0</v>
      </c>
      <c r="AA6" s="20">
        <v>0</v>
      </c>
      <c r="AB6" s="20">
        <v>0</v>
      </c>
      <c r="AC6" s="24">
        <f t="shared" si="3"/>
        <v>91176</v>
      </c>
      <c r="AD6" s="25">
        <v>6000</v>
      </c>
      <c r="AE6" s="20">
        <v>0</v>
      </c>
      <c r="AF6" s="26">
        <v>0</v>
      </c>
      <c r="AG6" s="25">
        <v>0</v>
      </c>
      <c r="AH6" s="27">
        <f t="shared" si="4"/>
        <v>0</v>
      </c>
      <c r="AI6" s="27">
        <f t="shared" si="5"/>
        <v>0</v>
      </c>
      <c r="AJ6" s="21">
        <v>0</v>
      </c>
      <c r="AK6" s="20">
        <v>0</v>
      </c>
      <c r="AL6" s="20">
        <v>0</v>
      </c>
      <c r="AM6" s="20">
        <v>0</v>
      </c>
      <c r="AN6" s="20">
        <v>0</v>
      </c>
      <c r="AO6" s="21">
        <v>0</v>
      </c>
      <c r="AP6" s="20">
        <v>0</v>
      </c>
      <c r="AQ6" s="26">
        <v>10000</v>
      </c>
      <c r="AR6" s="26">
        <v>0</v>
      </c>
      <c r="AS6" s="26">
        <v>0</v>
      </c>
      <c r="AT6" s="28">
        <v>0</v>
      </c>
      <c r="AU6" s="29">
        <f t="shared" si="6"/>
        <v>0</v>
      </c>
      <c r="AV6" s="26">
        <v>0</v>
      </c>
      <c r="AW6" s="20">
        <v>0</v>
      </c>
      <c r="AX6" s="20">
        <v>0</v>
      </c>
      <c r="AY6" s="20">
        <v>0</v>
      </c>
      <c r="AZ6" s="21">
        <v>60</v>
      </c>
      <c r="BA6" s="30">
        <v>0</v>
      </c>
      <c r="BB6" s="20">
        <v>0</v>
      </c>
      <c r="BC6" s="20">
        <v>0</v>
      </c>
      <c r="BD6" s="20">
        <v>0</v>
      </c>
      <c r="BE6" s="20">
        <v>0</v>
      </c>
      <c r="BF6" s="20">
        <v>0</v>
      </c>
      <c r="BG6" s="21">
        <v>120</v>
      </c>
      <c r="BH6" s="24">
        <f t="shared" si="7"/>
        <v>16180</v>
      </c>
      <c r="BI6" s="24">
        <f t="shared" si="8"/>
        <v>74996</v>
      </c>
      <c r="BJ6" s="31"/>
    </row>
    <row r="7" spans="1:62" ht="15" customHeight="1">
      <c r="A7" s="14">
        <v>6</v>
      </c>
      <c r="B7" s="33">
        <v>57678</v>
      </c>
      <c r="C7" s="16" t="s">
        <v>66</v>
      </c>
      <c r="D7" s="34" t="s">
        <v>67</v>
      </c>
      <c r="E7" s="14">
        <v>7</v>
      </c>
      <c r="F7" s="33">
        <v>1</v>
      </c>
      <c r="G7" s="33">
        <v>1</v>
      </c>
      <c r="H7" s="14">
        <v>31</v>
      </c>
      <c r="I7" s="19">
        <v>50500</v>
      </c>
      <c r="J7" s="20">
        <v>0</v>
      </c>
      <c r="K7" s="21">
        <f t="shared" si="0"/>
        <v>6060</v>
      </c>
      <c r="L7" s="21">
        <v>1800</v>
      </c>
      <c r="M7" s="21">
        <f t="shared" si="1"/>
        <v>216</v>
      </c>
      <c r="N7" s="21">
        <f t="shared" si="2"/>
        <v>4040</v>
      </c>
      <c r="O7" s="22">
        <f>+ROUND(((I7+K7)*10%),0)</f>
        <v>5656</v>
      </c>
      <c r="P7" s="22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3">
        <v>0</v>
      </c>
      <c r="AA7" s="20">
        <v>0</v>
      </c>
      <c r="AB7" s="20">
        <v>0</v>
      </c>
      <c r="AC7" s="24">
        <f t="shared" si="3"/>
        <v>68272</v>
      </c>
      <c r="AD7" s="25">
        <v>1500</v>
      </c>
      <c r="AE7" s="20">
        <v>0</v>
      </c>
      <c r="AF7" s="26">
        <v>0</v>
      </c>
      <c r="AG7" s="25">
        <v>0</v>
      </c>
      <c r="AH7" s="27">
        <f t="shared" si="4"/>
        <v>5656</v>
      </c>
      <c r="AI7" s="27">
        <f t="shared" si="5"/>
        <v>5656</v>
      </c>
      <c r="AJ7" s="21">
        <v>0</v>
      </c>
      <c r="AK7" s="20">
        <v>0</v>
      </c>
      <c r="AL7" s="20">
        <v>0</v>
      </c>
      <c r="AM7" s="20">
        <v>0</v>
      </c>
      <c r="AN7" s="20">
        <v>0</v>
      </c>
      <c r="AO7" s="21">
        <v>0</v>
      </c>
      <c r="AP7" s="20">
        <v>0</v>
      </c>
      <c r="AQ7" s="26">
        <v>0</v>
      </c>
      <c r="AR7" s="26">
        <v>0</v>
      </c>
      <c r="AS7" s="26">
        <v>0</v>
      </c>
      <c r="AT7" s="28">
        <v>0</v>
      </c>
      <c r="AU7" s="29">
        <f t="shared" si="6"/>
        <v>0</v>
      </c>
      <c r="AV7" s="26">
        <v>0</v>
      </c>
      <c r="AW7" s="20">
        <v>0</v>
      </c>
      <c r="AX7" s="20">
        <v>0</v>
      </c>
      <c r="AY7" s="20">
        <v>0</v>
      </c>
      <c r="AZ7" s="21">
        <v>60</v>
      </c>
      <c r="BA7" s="30">
        <v>0</v>
      </c>
      <c r="BB7" s="20">
        <v>0</v>
      </c>
      <c r="BC7" s="20">
        <v>0</v>
      </c>
      <c r="BD7" s="20">
        <v>0</v>
      </c>
      <c r="BE7" s="20">
        <v>0</v>
      </c>
      <c r="BF7" s="20">
        <v>0</v>
      </c>
      <c r="BG7" s="21">
        <v>0</v>
      </c>
      <c r="BH7" s="24">
        <f t="shared" si="7"/>
        <v>12872</v>
      </c>
      <c r="BI7" s="24">
        <f t="shared" si="8"/>
        <v>55400</v>
      </c>
      <c r="BJ7" s="31"/>
    </row>
    <row r="8" spans="1:62" ht="15" customHeight="1">
      <c r="A8" s="14">
        <v>7</v>
      </c>
      <c r="B8" s="33">
        <v>40499</v>
      </c>
      <c r="C8" s="16" t="s">
        <v>68</v>
      </c>
      <c r="D8" s="34" t="s">
        <v>69</v>
      </c>
      <c r="E8" s="14">
        <v>8</v>
      </c>
      <c r="F8" s="33">
        <v>1</v>
      </c>
      <c r="G8" s="33">
        <v>1</v>
      </c>
      <c r="H8" s="14">
        <v>31</v>
      </c>
      <c r="I8" s="19">
        <v>70000</v>
      </c>
      <c r="J8" s="20">
        <v>0</v>
      </c>
      <c r="K8" s="21">
        <f t="shared" si="0"/>
        <v>8400</v>
      </c>
      <c r="L8" s="21">
        <v>1800</v>
      </c>
      <c r="M8" s="21">
        <f t="shared" si="1"/>
        <v>216</v>
      </c>
      <c r="N8" s="21">
        <f t="shared" si="2"/>
        <v>5600</v>
      </c>
      <c r="O8" s="22">
        <v>0</v>
      </c>
      <c r="P8" s="22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3">
        <v>0</v>
      </c>
      <c r="AA8" s="20">
        <v>0</v>
      </c>
      <c r="AB8" s="20">
        <v>0</v>
      </c>
      <c r="AC8" s="24">
        <f t="shared" si="3"/>
        <v>86016</v>
      </c>
      <c r="AD8" s="25">
        <v>5000</v>
      </c>
      <c r="AE8" s="20">
        <v>0</v>
      </c>
      <c r="AF8" s="26">
        <v>0</v>
      </c>
      <c r="AG8" s="25">
        <v>0</v>
      </c>
      <c r="AH8" s="27">
        <f t="shared" si="4"/>
        <v>0</v>
      </c>
      <c r="AI8" s="27">
        <f t="shared" si="5"/>
        <v>0</v>
      </c>
      <c r="AJ8" s="21">
        <v>0</v>
      </c>
      <c r="AK8" s="20">
        <v>0</v>
      </c>
      <c r="AL8" s="20">
        <v>0</v>
      </c>
      <c r="AM8" s="20">
        <v>0</v>
      </c>
      <c r="AN8" s="20">
        <v>0</v>
      </c>
      <c r="AO8" s="21">
        <v>0</v>
      </c>
      <c r="AP8" s="20">
        <v>0</v>
      </c>
      <c r="AQ8" s="26">
        <v>7000</v>
      </c>
      <c r="AR8" s="26">
        <v>0</v>
      </c>
      <c r="AS8" s="26">
        <v>0</v>
      </c>
      <c r="AT8" s="28">
        <v>0</v>
      </c>
      <c r="AU8" s="29">
        <f t="shared" si="6"/>
        <v>0</v>
      </c>
      <c r="AV8" s="26">
        <v>0</v>
      </c>
      <c r="AW8" s="20">
        <v>0</v>
      </c>
      <c r="AX8" s="20">
        <v>0</v>
      </c>
      <c r="AY8" s="20">
        <v>0</v>
      </c>
      <c r="AZ8" s="21">
        <v>60</v>
      </c>
      <c r="BA8" s="3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1">
        <v>120</v>
      </c>
      <c r="BH8" s="24">
        <f t="shared" si="7"/>
        <v>12180</v>
      </c>
      <c r="BI8" s="24">
        <f t="shared" si="8"/>
        <v>73836</v>
      </c>
      <c r="BJ8" s="31"/>
    </row>
    <row r="9" spans="1:62" ht="15" customHeight="1">
      <c r="A9" s="14">
        <v>8</v>
      </c>
      <c r="B9" s="33">
        <v>48851</v>
      </c>
      <c r="C9" s="16" t="s">
        <v>70</v>
      </c>
      <c r="D9" s="34" t="s">
        <v>71</v>
      </c>
      <c r="E9" s="14">
        <v>7</v>
      </c>
      <c r="F9" s="33">
        <v>1</v>
      </c>
      <c r="G9" s="33">
        <v>1</v>
      </c>
      <c r="H9" s="14">
        <v>31</v>
      </c>
      <c r="I9" s="19">
        <v>55200</v>
      </c>
      <c r="J9" s="20">
        <v>0</v>
      </c>
      <c r="K9" s="21">
        <f t="shared" si="0"/>
        <v>6624</v>
      </c>
      <c r="L9" s="21">
        <v>1800</v>
      </c>
      <c r="M9" s="21">
        <f t="shared" si="1"/>
        <v>216</v>
      </c>
      <c r="N9" s="21">
        <f t="shared" si="2"/>
        <v>4416</v>
      </c>
      <c r="O9" s="22">
        <f>+ROUND(((I9+K9)*10%),0)</f>
        <v>6182</v>
      </c>
      <c r="P9" s="22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3">
        <v>0</v>
      </c>
      <c r="AA9" s="20">
        <v>0</v>
      </c>
      <c r="AB9" s="20">
        <v>0</v>
      </c>
      <c r="AC9" s="24">
        <f t="shared" si="3"/>
        <v>74438</v>
      </c>
      <c r="AD9" s="25">
        <v>2000</v>
      </c>
      <c r="AE9" s="20">
        <v>0</v>
      </c>
      <c r="AF9" s="26">
        <v>0</v>
      </c>
      <c r="AG9" s="25">
        <v>0</v>
      </c>
      <c r="AH9" s="27">
        <f t="shared" si="4"/>
        <v>6182</v>
      </c>
      <c r="AI9" s="27">
        <f t="shared" si="5"/>
        <v>6182</v>
      </c>
      <c r="AJ9" s="21">
        <v>0</v>
      </c>
      <c r="AK9" s="20">
        <v>0</v>
      </c>
      <c r="AL9" s="20">
        <v>0</v>
      </c>
      <c r="AM9" s="20">
        <v>0</v>
      </c>
      <c r="AN9" s="20">
        <v>0</v>
      </c>
      <c r="AO9" s="21">
        <v>0</v>
      </c>
      <c r="AP9" s="20">
        <v>0</v>
      </c>
      <c r="AQ9" s="26">
        <v>0</v>
      </c>
      <c r="AR9" s="26">
        <v>0</v>
      </c>
      <c r="AS9" s="26">
        <v>0</v>
      </c>
      <c r="AT9" s="28">
        <v>0</v>
      </c>
      <c r="AU9" s="29">
        <f t="shared" si="6"/>
        <v>0</v>
      </c>
      <c r="AV9" s="26">
        <v>0</v>
      </c>
      <c r="AW9" s="20">
        <v>0</v>
      </c>
      <c r="AX9" s="20">
        <v>0</v>
      </c>
      <c r="AY9" s="20">
        <v>0</v>
      </c>
      <c r="AZ9" s="21">
        <v>60</v>
      </c>
      <c r="BA9" s="30">
        <v>0</v>
      </c>
      <c r="BB9" s="20">
        <v>0</v>
      </c>
      <c r="BC9" s="20">
        <v>0</v>
      </c>
      <c r="BD9" s="20">
        <v>0</v>
      </c>
      <c r="BE9" s="20">
        <v>0</v>
      </c>
      <c r="BF9" s="20">
        <v>0</v>
      </c>
      <c r="BG9" s="21">
        <v>0</v>
      </c>
      <c r="BH9" s="24">
        <f t="shared" si="7"/>
        <v>14424</v>
      </c>
      <c r="BI9" s="24">
        <f t="shared" si="8"/>
        <v>60014</v>
      </c>
      <c r="BJ9" s="31"/>
    </row>
    <row r="10" spans="1:62" ht="15" customHeight="1">
      <c r="A10" s="14">
        <v>9</v>
      </c>
      <c r="B10" s="33">
        <v>40589</v>
      </c>
      <c r="C10" s="16" t="s">
        <v>72</v>
      </c>
      <c r="D10" s="34" t="s">
        <v>73</v>
      </c>
      <c r="E10" s="14">
        <v>7</v>
      </c>
      <c r="F10" s="33">
        <v>6</v>
      </c>
      <c r="G10" s="33">
        <v>4</v>
      </c>
      <c r="H10" s="14">
        <v>31</v>
      </c>
      <c r="I10" s="19">
        <v>62200</v>
      </c>
      <c r="J10" s="20">
        <v>0</v>
      </c>
      <c r="K10" s="21">
        <f t="shared" si="0"/>
        <v>7464</v>
      </c>
      <c r="L10" s="21">
        <v>1800</v>
      </c>
      <c r="M10" s="21">
        <f t="shared" si="1"/>
        <v>216</v>
      </c>
      <c r="N10" s="21">
        <f t="shared" si="2"/>
        <v>4976</v>
      </c>
      <c r="O10" s="22">
        <v>0</v>
      </c>
      <c r="P10" s="22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3">
        <v>0</v>
      </c>
      <c r="AA10" s="20">
        <v>0</v>
      </c>
      <c r="AB10" s="20">
        <v>0</v>
      </c>
      <c r="AC10" s="24">
        <f t="shared" si="3"/>
        <v>76656</v>
      </c>
      <c r="AD10" s="25">
        <v>5000</v>
      </c>
      <c r="AE10" s="20">
        <v>0</v>
      </c>
      <c r="AF10" s="26">
        <v>0</v>
      </c>
      <c r="AG10" s="25">
        <v>0</v>
      </c>
      <c r="AH10" s="27">
        <f t="shared" si="4"/>
        <v>0</v>
      </c>
      <c r="AI10" s="27">
        <f t="shared" si="5"/>
        <v>0</v>
      </c>
      <c r="AJ10" s="21">
        <v>0</v>
      </c>
      <c r="AK10" s="20">
        <v>0</v>
      </c>
      <c r="AL10" s="20">
        <v>0</v>
      </c>
      <c r="AM10" s="20">
        <v>0</v>
      </c>
      <c r="AN10" s="20">
        <v>0</v>
      </c>
      <c r="AO10" s="21">
        <v>0</v>
      </c>
      <c r="AP10" s="20">
        <v>0</v>
      </c>
      <c r="AQ10" s="26">
        <v>10000</v>
      </c>
      <c r="AR10" s="26">
        <v>0</v>
      </c>
      <c r="AS10" s="26">
        <v>0</v>
      </c>
      <c r="AT10" s="28">
        <v>0</v>
      </c>
      <c r="AU10" s="29">
        <f t="shared" si="6"/>
        <v>0</v>
      </c>
      <c r="AV10" s="26">
        <v>0</v>
      </c>
      <c r="AW10" s="20">
        <v>0</v>
      </c>
      <c r="AX10" s="20">
        <v>0</v>
      </c>
      <c r="AY10" s="20">
        <v>0</v>
      </c>
      <c r="AZ10" s="21">
        <v>60</v>
      </c>
      <c r="BA10" s="30">
        <v>0</v>
      </c>
      <c r="BB10" s="20">
        <v>0</v>
      </c>
      <c r="BC10" s="20">
        <v>0</v>
      </c>
      <c r="BD10" s="20">
        <v>0</v>
      </c>
      <c r="BE10" s="20">
        <v>0</v>
      </c>
      <c r="BF10" s="20">
        <v>0</v>
      </c>
      <c r="BG10" s="21">
        <v>120</v>
      </c>
      <c r="BH10" s="24">
        <f t="shared" si="7"/>
        <v>15180</v>
      </c>
      <c r="BI10" s="24">
        <f t="shared" si="8"/>
        <v>61476</v>
      </c>
      <c r="BJ10" s="31"/>
    </row>
    <row r="11" spans="1:62" ht="15" customHeight="1">
      <c r="A11" s="14">
        <v>10</v>
      </c>
      <c r="B11" s="33">
        <v>40167</v>
      </c>
      <c r="C11" s="16" t="s">
        <v>74</v>
      </c>
      <c r="D11" s="34" t="s">
        <v>73</v>
      </c>
      <c r="E11" s="14">
        <v>7</v>
      </c>
      <c r="F11" s="33">
        <v>0</v>
      </c>
      <c r="G11" s="33">
        <v>0</v>
      </c>
      <c r="H11" s="14">
        <v>31</v>
      </c>
      <c r="I11" s="19">
        <v>58600</v>
      </c>
      <c r="J11" s="20">
        <v>0</v>
      </c>
      <c r="K11" s="21">
        <f t="shared" si="0"/>
        <v>7032</v>
      </c>
      <c r="L11" s="21">
        <v>1800</v>
      </c>
      <c r="M11" s="21">
        <f t="shared" si="1"/>
        <v>216</v>
      </c>
      <c r="N11" s="21">
        <f t="shared" si="2"/>
        <v>4688</v>
      </c>
      <c r="O11" s="22">
        <v>0</v>
      </c>
      <c r="P11" s="22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3">
        <v>0</v>
      </c>
      <c r="AA11" s="20">
        <v>0</v>
      </c>
      <c r="AB11" s="20">
        <v>0</v>
      </c>
      <c r="AC11" s="24">
        <f t="shared" si="3"/>
        <v>72336</v>
      </c>
      <c r="AD11" s="25">
        <v>3500</v>
      </c>
      <c r="AE11" s="20">
        <v>0</v>
      </c>
      <c r="AF11" s="26">
        <v>0</v>
      </c>
      <c r="AG11" s="25">
        <v>0</v>
      </c>
      <c r="AH11" s="27">
        <f t="shared" si="4"/>
        <v>0</v>
      </c>
      <c r="AI11" s="27">
        <f t="shared" si="5"/>
        <v>0</v>
      </c>
      <c r="AJ11" s="21">
        <v>0</v>
      </c>
      <c r="AK11" s="20">
        <v>0</v>
      </c>
      <c r="AL11" s="20">
        <v>0</v>
      </c>
      <c r="AM11" s="20">
        <v>0</v>
      </c>
      <c r="AN11" s="20">
        <v>0</v>
      </c>
      <c r="AO11" s="21">
        <v>0</v>
      </c>
      <c r="AP11" s="20">
        <v>0</v>
      </c>
      <c r="AQ11" s="26">
        <v>20000</v>
      </c>
      <c r="AR11" s="26">
        <v>0</v>
      </c>
      <c r="AS11" s="26">
        <v>0</v>
      </c>
      <c r="AT11" s="28">
        <v>0</v>
      </c>
      <c r="AU11" s="29">
        <f t="shared" si="6"/>
        <v>0</v>
      </c>
      <c r="AV11" s="26">
        <v>0</v>
      </c>
      <c r="AW11" s="20">
        <v>0</v>
      </c>
      <c r="AX11" s="20">
        <v>0</v>
      </c>
      <c r="AY11" s="20">
        <v>0</v>
      </c>
      <c r="AZ11" s="21">
        <v>60</v>
      </c>
      <c r="BA11" s="30">
        <v>0</v>
      </c>
      <c r="BB11" s="20">
        <v>0</v>
      </c>
      <c r="BC11" s="20">
        <v>470</v>
      </c>
      <c r="BD11" s="20">
        <v>0</v>
      </c>
      <c r="BE11" s="20">
        <v>0</v>
      </c>
      <c r="BF11" s="20">
        <v>0</v>
      </c>
      <c r="BG11" s="21">
        <v>120</v>
      </c>
      <c r="BH11" s="24">
        <f t="shared" si="7"/>
        <v>24150</v>
      </c>
      <c r="BI11" s="24">
        <f t="shared" si="8"/>
        <v>48186</v>
      </c>
      <c r="BJ11" s="31"/>
    </row>
    <row r="12" spans="1:62" ht="15" customHeight="1">
      <c r="A12" s="14">
        <v>11</v>
      </c>
      <c r="B12" s="33">
        <v>50204</v>
      </c>
      <c r="C12" s="16" t="s">
        <v>75</v>
      </c>
      <c r="D12" s="34" t="s">
        <v>73</v>
      </c>
      <c r="E12" s="14">
        <v>6</v>
      </c>
      <c r="F12" s="33">
        <v>0</v>
      </c>
      <c r="G12" s="33">
        <v>0</v>
      </c>
      <c r="H12" s="14">
        <v>31</v>
      </c>
      <c r="I12" s="19">
        <v>47600</v>
      </c>
      <c r="J12" s="20">
        <v>0</v>
      </c>
      <c r="K12" s="21">
        <f t="shared" si="0"/>
        <v>5712</v>
      </c>
      <c r="L12" s="21">
        <v>1800</v>
      </c>
      <c r="M12" s="21">
        <f t="shared" si="1"/>
        <v>216</v>
      </c>
      <c r="N12" s="21">
        <f t="shared" si="2"/>
        <v>3808</v>
      </c>
      <c r="O12" s="22">
        <f>+ROUND(((I12+K12)*10%),0)</f>
        <v>5331</v>
      </c>
      <c r="P12" s="22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3">
        <v>0</v>
      </c>
      <c r="AA12" s="20">
        <v>0</v>
      </c>
      <c r="AB12" s="20">
        <v>0</v>
      </c>
      <c r="AC12" s="24">
        <f t="shared" si="3"/>
        <v>64467</v>
      </c>
      <c r="AD12" s="25">
        <v>1000</v>
      </c>
      <c r="AE12" s="20">
        <v>0</v>
      </c>
      <c r="AF12" s="26">
        <v>0</v>
      </c>
      <c r="AG12" s="25">
        <v>0</v>
      </c>
      <c r="AH12" s="27">
        <f t="shared" si="4"/>
        <v>5331</v>
      </c>
      <c r="AI12" s="27">
        <f t="shared" si="5"/>
        <v>5331</v>
      </c>
      <c r="AJ12" s="21">
        <v>0</v>
      </c>
      <c r="AK12" s="20">
        <v>0</v>
      </c>
      <c r="AL12" s="20">
        <v>0</v>
      </c>
      <c r="AM12" s="20">
        <v>0</v>
      </c>
      <c r="AN12" s="20">
        <v>0</v>
      </c>
      <c r="AO12" s="21">
        <v>0</v>
      </c>
      <c r="AP12" s="20">
        <v>0</v>
      </c>
      <c r="AQ12" s="26">
        <v>0</v>
      </c>
      <c r="AR12" s="26">
        <v>0</v>
      </c>
      <c r="AS12" s="26">
        <v>0</v>
      </c>
      <c r="AT12" s="28">
        <v>0</v>
      </c>
      <c r="AU12" s="29">
        <f t="shared" si="6"/>
        <v>0</v>
      </c>
      <c r="AV12" s="26">
        <v>0</v>
      </c>
      <c r="AW12" s="20">
        <v>0</v>
      </c>
      <c r="AX12" s="20">
        <v>0</v>
      </c>
      <c r="AY12" s="20">
        <v>0</v>
      </c>
      <c r="AZ12" s="21">
        <v>60</v>
      </c>
      <c r="BA12" s="3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1">
        <v>0</v>
      </c>
      <c r="BH12" s="24">
        <f t="shared" si="7"/>
        <v>11722</v>
      </c>
      <c r="BI12" s="24">
        <f t="shared" si="8"/>
        <v>52745</v>
      </c>
      <c r="BJ12" s="31"/>
    </row>
    <row r="13" spans="1:62" ht="15" customHeight="1">
      <c r="A13" s="14">
        <v>12</v>
      </c>
      <c r="B13" s="33">
        <v>72319</v>
      </c>
      <c r="C13" s="16" t="s">
        <v>76</v>
      </c>
      <c r="D13" s="34" t="s">
        <v>73</v>
      </c>
      <c r="E13" s="14">
        <v>6</v>
      </c>
      <c r="F13" s="33">
        <v>0</v>
      </c>
      <c r="G13" s="33">
        <v>0</v>
      </c>
      <c r="H13" s="14">
        <v>31</v>
      </c>
      <c r="I13" s="19">
        <v>37600</v>
      </c>
      <c r="J13" s="20">
        <v>0</v>
      </c>
      <c r="K13" s="21">
        <f t="shared" si="0"/>
        <v>4512</v>
      </c>
      <c r="L13" s="21">
        <v>1800</v>
      </c>
      <c r="M13" s="21">
        <f t="shared" si="1"/>
        <v>216</v>
      </c>
      <c r="N13" s="21">
        <f t="shared" si="2"/>
        <v>3008</v>
      </c>
      <c r="O13" s="22">
        <f>+ROUND(((I13+K13)*10%),0)</f>
        <v>4211</v>
      </c>
      <c r="P13" s="22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3">
        <v>0</v>
      </c>
      <c r="AA13" s="20">
        <v>0</v>
      </c>
      <c r="AB13" s="20">
        <v>0</v>
      </c>
      <c r="AC13" s="24">
        <f t="shared" si="3"/>
        <v>51347</v>
      </c>
      <c r="AD13" s="25">
        <v>1000</v>
      </c>
      <c r="AE13" s="20">
        <v>0</v>
      </c>
      <c r="AF13" s="26">
        <v>0</v>
      </c>
      <c r="AG13" s="25">
        <v>0</v>
      </c>
      <c r="AH13" s="27">
        <f t="shared" si="4"/>
        <v>4211</v>
      </c>
      <c r="AI13" s="27">
        <f t="shared" si="5"/>
        <v>4211</v>
      </c>
      <c r="AJ13" s="21">
        <v>0</v>
      </c>
      <c r="AK13" s="20">
        <v>0</v>
      </c>
      <c r="AL13" s="20">
        <v>0</v>
      </c>
      <c r="AM13" s="20">
        <v>0</v>
      </c>
      <c r="AN13" s="20">
        <v>0</v>
      </c>
      <c r="AO13" s="21">
        <v>0</v>
      </c>
      <c r="AP13" s="20">
        <v>0</v>
      </c>
      <c r="AQ13" s="26">
        <v>0</v>
      </c>
      <c r="AR13" s="26">
        <v>0</v>
      </c>
      <c r="AS13" s="26">
        <v>0</v>
      </c>
      <c r="AT13" s="28">
        <v>0</v>
      </c>
      <c r="AU13" s="29">
        <f t="shared" si="6"/>
        <v>0</v>
      </c>
      <c r="AV13" s="26">
        <v>0</v>
      </c>
      <c r="AW13" s="20">
        <v>0</v>
      </c>
      <c r="AX13" s="20">
        <v>0</v>
      </c>
      <c r="AY13" s="20">
        <v>0</v>
      </c>
      <c r="AZ13" s="21">
        <v>60</v>
      </c>
      <c r="BA13" s="30">
        <v>0</v>
      </c>
      <c r="BB13" s="20">
        <v>0</v>
      </c>
      <c r="BC13" s="35">
        <v>0</v>
      </c>
      <c r="BD13" s="20">
        <v>0</v>
      </c>
      <c r="BE13" s="20">
        <v>0</v>
      </c>
      <c r="BF13" s="20">
        <v>0</v>
      </c>
      <c r="BG13" s="21">
        <v>0</v>
      </c>
      <c r="BH13" s="24">
        <f t="shared" si="7"/>
        <v>9482</v>
      </c>
      <c r="BI13" s="24">
        <f t="shared" si="8"/>
        <v>41865</v>
      </c>
      <c r="BJ13" s="31"/>
    </row>
    <row r="14" spans="1:62" ht="15" customHeight="1">
      <c r="A14" s="14">
        <v>13</v>
      </c>
      <c r="B14" s="33">
        <v>74603</v>
      </c>
      <c r="C14" s="16" t="s">
        <v>77</v>
      </c>
      <c r="D14" s="34" t="s">
        <v>73</v>
      </c>
      <c r="E14" s="14">
        <v>6</v>
      </c>
      <c r="F14" s="33">
        <v>0</v>
      </c>
      <c r="G14" s="33">
        <v>0</v>
      </c>
      <c r="H14" s="14">
        <v>31</v>
      </c>
      <c r="I14" s="19">
        <v>36500</v>
      </c>
      <c r="J14" s="20">
        <v>0</v>
      </c>
      <c r="K14" s="21">
        <f t="shared" si="0"/>
        <v>4380</v>
      </c>
      <c r="L14" s="21">
        <v>1800</v>
      </c>
      <c r="M14" s="21">
        <f t="shared" si="1"/>
        <v>216</v>
      </c>
      <c r="N14" s="21">
        <f t="shared" si="2"/>
        <v>2920</v>
      </c>
      <c r="O14" s="22">
        <f>+ROUND(((I14+K14)*10%),0)</f>
        <v>4088</v>
      </c>
      <c r="P14" s="22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3">
        <v>0</v>
      </c>
      <c r="AA14" s="20">
        <v>0</v>
      </c>
      <c r="AB14" s="20">
        <v>0</v>
      </c>
      <c r="AC14" s="24">
        <f t="shared" si="3"/>
        <v>49904</v>
      </c>
      <c r="AD14" s="25">
        <v>1000</v>
      </c>
      <c r="AE14" s="20">
        <v>0</v>
      </c>
      <c r="AF14" s="26">
        <v>0</v>
      </c>
      <c r="AG14" s="25">
        <v>0</v>
      </c>
      <c r="AH14" s="27">
        <f t="shared" si="4"/>
        <v>4088</v>
      </c>
      <c r="AI14" s="27">
        <f t="shared" si="5"/>
        <v>4088</v>
      </c>
      <c r="AJ14" s="21">
        <v>0</v>
      </c>
      <c r="AK14" s="20">
        <v>0</v>
      </c>
      <c r="AL14" s="20">
        <v>0</v>
      </c>
      <c r="AM14" s="20">
        <v>0</v>
      </c>
      <c r="AN14" s="20">
        <v>0</v>
      </c>
      <c r="AO14" s="21">
        <v>0</v>
      </c>
      <c r="AP14" s="20">
        <v>0</v>
      </c>
      <c r="AQ14" s="26">
        <v>0</v>
      </c>
      <c r="AR14" s="26">
        <v>0</v>
      </c>
      <c r="AS14" s="26">
        <v>0</v>
      </c>
      <c r="AT14" s="28">
        <v>0</v>
      </c>
      <c r="AU14" s="29">
        <f t="shared" si="6"/>
        <v>0</v>
      </c>
      <c r="AV14" s="26">
        <v>0</v>
      </c>
      <c r="AW14" s="20">
        <v>0</v>
      </c>
      <c r="AX14" s="20">
        <v>0</v>
      </c>
      <c r="AY14" s="20">
        <v>0</v>
      </c>
      <c r="AZ14" s="21">
        <v>60</v>
      </c>
      <c r="BA14" s="30">
        <v>0</v>
      </c>
      <c r="BB14" s="20">
        <v>0</v>
      </c>
      <c r="BC14" s="35">
        <v>0</v>
      </c>
      <c r="BD14" s="20">
        <v>0</v>
      </c>
      <c r="BE14" s="20">
        <v>0</v>
      </c>
      <c r="BF14" s="20">
        <v>0</v>
      </c>
      <c r="BG14" s="21">
        <v>0</v>
      </c>
      <c r="BH14" s="24">
        <f t="shared" si="7"/>
        <v>9236</v>
      </c>
      <c r="BI14" s="24">
        <f t="shared" si="8"/>
        <v>40668</v>
      </c>
      <c r="BJ14" s="31"/>
    </row>
    <row r="15" spans="1:62" ht="15" customHeight="1">
      <c r="A15" s="14">
        <v>14</v>
      </c>
      <c r="B15" s="34">
        <v>46524</v>
      </c>
      <c r="C15" s="36" t="s">
        <v>78</v>
      </c>
      <c r="D15" s="34" t="s">
        <v>79</v>
      </c>
      <c r="E15" s="14">
        <v>6</v>
      </c>
      <c r="F15" s="34">
        <v>1</v>
      </c>
      <c r="G15" s="34">
        <v>1</v>
      </c>
      <c r="H15" s="14">
        <v>31</v>
      </c>
      <c r="I15" s="19">
        <v>47600</v>
      </c>
      <c r="J15" s="20">
        <v>0</v>
      </c>
      <c r="K15" s="21">
        <f t="shared" si="0"/>
        <v>5712</v>
      </c>
      <c r="L15" s="21">
        <v>1800</v>
      </c>
      <c r="M15" s="21">
        <f t="shared" si="1"/>
        <v>216</v>
      </c>
      <c r="N15" s="21">
        <f t="shared" si="2"/>
        <v>3808</v>
      </c>
      <c r="O15" s="22">
        <f>+ROUND(((I15+K15)*10%),0)</f>
        <v>5331</v>
      </c>
      <c r="P15" s="22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3">
        <v>0</v>
      </c>
      <c r="AA15" s="20">
        <v>0</v>
      </c>
      <c r="AB15" s="20">
        <v>0</v>
      </c>
      <c r="AC15" s="24">
        <f t="shared" si="3"/>
        <v>64467</v>
      </c>
      <c r="AD15" s="25">
        <v>1000</v>
      </c>
      <c r="AE15" s="20">
        <v>0</v>
      </c>
      <c r="AF15" s="26">
        <v>0</v>
      </c>
      <c r="AG15" s="25">
        <v>0</v>
      </c>
      <c r="AH15" s="27">
        <f t="shared" si="4"/>
        <v>5331</v>
      </c>
      <c r="AI15" s="27">
        <f t="shared" si="5"/>
        <v>5331</v>
      </c>
      <c r="AJ15" s="21">
        <v>0</v>
      </c>
      <c r="AK15" s="20">
        <v>0</v>
      </c>
      <c r="AL15" s="20">
        <v>0</v>
      </c>
      <c r="AM15" s="20">
        <v>0</v>
      </c>
      <c r="AN15" s="20">
        <v>0</v>
      </c>
      <c r="AO15" s="21">
        <v>0</v>
      </c>
      <c r="AP15" s="20">
        <v>0</v>
      </c>
      <c r="AQ15" s="26">
        <v>0</v>
      </c>
      <c r="AR15" s="26">
        <v>0</v>
      </c>
      <c r="AS15" s="26">
        <v>0</v>
      </c>
      <c r="AT15" s="28">
        <v>0</v>
      </c>
      <c r="AU15" s="29">
        <f t="shared" si="6"/>
        <v>0</v>
      </c>
      <c r="AV15" s="26">
        <v>0</v>
      </c>
      <c r="AW15" s="20">
        <v>0</v>
      </c>
      <c r="AX15" s="20">
        <v>0</v>
      </c>
      <c r="AY15" s="20">
        <v>0</v>
      </c>
      <c r="AZ15" s="21">
        <v>60</v>
      </c>
      <c r="BA15" s="30">
        <v>0</v>
      </c>
      <c r="BB15" s="20">
        <v>0</v>
      </c>
      <c r="BC15" s="35">
        <v>0</v>
      </c>
      <c r="BD15" s="20">
        <v>0</v>
      </c>
      <c r="BE15" s="20">
        <v>0</v>
      </c>
      <c r="BF15" s="20">
        <v>0</v>
      </c>
      <c r="BG15" s="21">
        <v>0</v>
      </c>
      <c r="BH15" s="24">
        <f t="shared" si="7"/>
        <v>11722</v>
      </c>
      <c r="BI15" s="24">
        <f t="shared" si="8"/>
        <v>52745</v>
      </c>
      <c r="BJ15" s="31"/>
    </row>
    <row r="16" spans="1:62" ht="15" customHeight="1">
      <c r="A16" s="14">
        <v>15</v>
      </c>
      <c r="B16" s="33">
        <v>40727</v>
      </c>
      <c r="C16" s="16" t="s">
        <v>80</v>
      </c>
      <c r="D16" s="34" t="s">
        <v>81</v>
      </c>
      <c r="E16" s="14">
        <v>4</v>
      </c>
      <c r="F16" s="33">
        <v>1</v>
      </c>
      <c r="G16" s="33">
        <v>1</v>
      </c>
      <c r="H16" s="14">
        <v>31</v>
      </c>
      <c r="I16" s="19">
        <v>41000</v>
      </c>
      <c r="J16" s="20">
        <v>0</v>
      </c>
      <c r="K16" s="21">
        <f t="shared" si="0"/>
        <v>4920</v>
      </c>
      <c r="L16" s="21">
        <v>1800</v>
      </c>
      <c r="M16" s="21">
        <f t="shared" si="1"/>
        <v>216</v>
      </c>
      <c r="N16" s="21">
        <f t="shared" si="2"/>
        <v>3280</v>
      </c>
      <c r="O16" s="22">
        <v>0</v>
      </c>
      <c r="P16" s="22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3">
        <v>0</v>
      </c>
      <c r="AA16" s="20">
        <v>0</v>
      </c>
      <c r="AB16" s="20">
        <v>0</v>
      </c>
      <c r="AC16" s="24">
        <f t="shared" si="3"/>
        <v>51216</v>
      </c>
      <c r="AD16" s="25">
        <v>1000</v>
      </c>
      <c r="AE16" s="20">
        <v>0</v>
      </c>
      <c r="AF16" s="26">
        <v>0</v>
      </c>
      <c r="AG16" s="25">
        <v>0</v>
      </c>
      <c r="AH16" s="27">
        <f t="shared" si="4"/>
        <v>0</v>
      </c>
      <c r="AI16" s="27">
        <f t="shared" si="5"/>
        <v>0</v>
      </c>
      <c r="AJ16" s="21">
        <v>0</v>
      </c>
      <c r="AK16" s="20">
        <v>0</v>
      </c>
      <c r="AL16" s="20">
        <v>0</v>
      </c>
      <c r="AM16" s="20">
        <v>0</v>
      </c>
      <c r="AN16" s="20">
        <v>0</v>
      </c>
      <c r="AO16" s="21">
        <v>0</v>
      </c>
      <c r="AP16" s="20">
        <v>0</v>
      </c>
      <c r="AQ16" s="26">
        <v>1000</v>
      </c>
      <c r="AR16" s="26">
        <v>0</v>
      </c>
      <c r="AS16" s="26">
        <v>0</v>
      </c>
      <c r="AT16" s="28">
        <v>0</v>
      </c>
      <c r="AU16" s="29">
        <f t="shared" si="6"/>
        <v>0</v>
      </c>
      <c r="AV16" s="26">
        <v>0</v>
      </c>
      <c r="AW16" s="20">
        <v>0</v>
      </c>
      <c r="AX16" s="20">
        <v>0</v>
      </c>
      <c r="AY16" s="20">
        <v>0</v>
      </c>
      <c r="AZ16" s="37">
        <v>30</v>
      </c>
      <c r="BA16" s="30">
        <v>0</v>
      </c>
      <c r="BB16" s="20">
        <v>11887</v>
      </c>
      <c r="BC16" s="35">
        <v>0</v>
      </c>
      <c r="BD16" s="20">
        <v>0</v>
      </c>
      <c r="BE16" s="20">
        <v>0</v>
      </c>
      <c r="BF16" s="20">
        <v>0</v>
      </c>
      <c r="BG16" s="21">
        <f>150+298</f>
        <v>448</v>
      </c>
      <c r="BH16" s="24">
        <f t="shared" si="7"/>
        <v>14365</v>
      </c>
      <c r="BI16" s="24">
        <f t="shared" si="8"/>
        <v>36851</v>
      </c>
      <c r="BJ16" s="31"/>
    </row>
    <row r="17" spans="1:62" ht="15" customHeight="1">
      <c r="A17" s="14">
        <v>16</v>
      </c>
      <c r="B17" s="33">
        <v>57567</v>
      </c>
      <c r="C17" s="16" t="s">
        <v>82</v>
      </c>
      <c r="D17" s="34" t="s">
        <v>83</v>
      </c>
      <c r="E17" s="14">
        <v>2</v>
      </c>
      <c r="F17" s="33">
        <v>1</v>
      </c>
      <c r="G17" s="33">
        <v>1</v>
      </c>
      <c r="H17" s="14">
        <v>31</v>
      </c>
      <c r="I17" s="19">
        <v>23100</v>
      </c>
      <c r="J17" s="20">
        <v>0</v>
      </c>
      <c r="K17" s="21">
        <f t="shared" si="0"/>
        <v>2772</v>
      </c>
      <c r="L17" s="21">
        <v>900</v>
      </c>
      <c r="M17" s="21">
        <f t="shared" si="1"/>
        <v>108</v>
      </c>
      <c r="N17" s="21">
        <f t="shared" si="2"/>
        <v>1848</v>
      </c>
      <c r="O17" s="22">
        <f>+ROUND(((I17+K17)*10%),0)</f>
        <v>2587</v>
      </c>
      <c r="P17" s="22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3">
        <v>0</v>
      </c>
      <c r="AA17" s="20">
        <v>0</v>
      </c>
      <c r="AB17" s="20">
        <v>0</v>
      </c>
      <c r="AC17" s="24">
        <f t="shared" si="3"/>
        <v>31315</v>
      </c>
      <c r="AD17" s="25">
        <v>0</v>
      </c>
      <c r="AE17" s="20">
        <v>0</v>
      </c>
      <c r="AF17" s="26">
        <v>0</v>
      </c>
      <c r="AG17" s="25">
        <v>0</v>
      </c>
      <c r="AH17" s="27">
        <f t="shared" si="4"/>
        <v>2587</v>
      </c>
      <c r="AI17" s="27">
        <f t="shared" si="5"/>
        <v>2587</v>
      </c>
      <c r="AJ17" s="21">
        <v>0</v>
      </c>
      <c r="AK17" s="20">
        <v>0</v>
      </c>
      <c r="AL17" s="20">
        <v>0</v>
      </c>
      <c r="AM17" s="20">
        <v>0</v>
      </c>
      <c r="AN17" s="20">
        <v>0</v>
      </c>
      <c r="AO17" s="21">
        <v>0</v>
      </c>
      <c r="AP17" s="20">
        <v>0</v>
      </c>
      <c r="AQ17" s="26">
        <v>0</v>
      </c>
      <c r="AR17" s="26">
        <v>0</v>
      </c>
      <c r="AS17" s="26">
        <v>0</v>
      </c>
      <c r="AT17" s="28">
        <v>0</v>
      </c>
      <c r="AU17" s="29">
        <f t="shared" si="6"/>
        <v>0</v>
      </c>
      <c r="AV17" s="26">
        <v>0</v>
      </c>
      <c r="AW17" s="20">
        <v>0</v>
      </c>
      <c r="AX17" s="20">
        <v>0</v>
      </c>
      <c r="AY17" s="20">
        <v>0</v>
      </c>
      <c r="AZ17" s="37">
        <v>30</v>
      </c>
      <c r="BA17" s="30">
        <v>0</v>
      </c>
      <c r="BB17" s="20">
        <v>0</v>
      </c>
      <c r="BC17" s="35">
        <v>0</v>
      </c>
      <c r="BD17" s="20">
        <v>0</v>
      </c>
      <c r="BE17" s="20">
        <v>0</v>
      </c>
      <c r="BF17" s="20">
        <v>0</v>
      </c>
      <c r="BG17" s="21">
        <v>150</v>
      </c>
      <c r="BH17" s="24">
        <f t="shared" si="7"/>
        <v>5354</v>
      </c>
      <c r="BI17" s="24">
        <f t="shared" si="8"/>
        <v>25961</v>
      </c>
      <c r="BJ17" s="31"/>
    </row>
    <row r="18" spans="1:62" ht="15" customHeight="1">
      <c r="A18" s="38">
        <v>17</v>
      </c>
      <c r="B18" s="34">
        <v>35490</v>
      </c>
      <c r="C18" s="16" t="s">
        <v>85</v>
      </c>
      <c r="D18" s="34" t="s">
        <v>84</v>
      </c>
      <c r="E18" s="14">
        <v>3</v>
      </c>
      <c r="F18" s="34">
        <v>3</v>
      </c>
      <c r="G18" s="34">
        <v>1</v>
      </c>
      <c r="H18" s="14">
        <v>31</v>
      </c>
      <c r="I18" s="19">
        <v>34000</v>
      </c>
      <c r="J18" s="20">
        <v>0</v>
      </c>
      <c r="K18" s="21">
        <f t="shared" si="0"/>
        <v>4080</v>
      </c>
      <c r="L18" s="21">
        <v>1800</v>
      </c>
      <c r="M18" s="21">
        <f t="shared" si="1"/>
        <v>216</v>
      </c>
      <c r="N18" s="21">
        <f t="shared" si="2"/>
        <v>2720</v>
      </c>
      <c r="O18" s="22">
        <v>0</v>
      </c>
      <c r="P18" s="22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3">
        <v>0</v>
      </c>
      <c r="AA18" s="20">
        <v>0</v>
      </c>
      <c r="AB18" s="20">
        <v>5000</v>
      </c>
      <c r="AC18" s="24">
        <f t="shared" si="3"/>
        <v>47816</v>
      </c>
      <c r="AD18" s="25">
        <v>0</v>
      </c>
      <c r="AE18" s="20">
        <v>0</v>
      </c>
      <c r="AF18" s="26">
        <v>0</v>
      </c>
      <c r="AG18" s="25">
        <v>0</v>
      </c>
      <c r="AH18" s="27">
        <f t="shared" si="4"/>
        <v>0</v>
      </c>
      <c r="AI18" s="27">
        <f t="shared" si="5"/>
        <v>0</v>
      </c>
      <c r="AJ18" s="21">
        <v>0</v>
      </c>
      <c r="AK18" s="20">
        <v>0</v>
      </c>
      <c r="AL18" s="20">
        <v>0</v>
      </c>
      <c r="AM18" s="20">
        <v>0</v>
      </c>
      <c r="AN18" s="20">
        <v>0</v>
      </c>
      <c r="AO18" s="21">
        <v>0</v>
      </c>
      <c r="AP18" s="20">
        <v>0</v>
      </c>
      <c r="AQ18" s="26">
        <v>10000</v>
      </c>
      <c r="AR18" s="26">
        <v>0</v>
      </c>
      <c r="AS18" s="26">
        <v>0</v>
      </c>
      <c r="AT18" s="28">
        <v>0</v>
      </c>
      <c r="AU18" s="29">
        <f t="shared" si="6"/>
        <v>0</v>
      </c>
      <c r="AV18" s="26">
        <v>0</v>
      </c>
      <c r="AW18" s="20">
        <v>0</v>
      </c>
      <c r="AX18" s="20">
        <v>0</v>
      </c>
      <c r="AY18" s="20">
        <v>0</v>
      </c>
      <c r="AZ18" s="37">
        <v>30</v>
      </c>
      <c r="BA18" s="30">
        <v>0</v>
      </c>
      <c r="BB18" s="20">
        <v>0</v>
      </c>
      <c r="BC18" s="35">
        <v>0</v>
      </c>
      <c r="BD18" s="20">
        <v>0</v>
      </c>
      <c r="BE18" s="20">
        <v>0</v>
      </c>
      <c r="BF18" s="20">
        <v>0</v>
      </c>
      <c r="BG18" s="21">
        <v>150</v>
      </c>
      <c r="BH18" s="24">
        <f t="shared" si="7"/>
        <v>10180</v>
      </c>
      <c r="BI18" s="24">
        <f t="shared" si="8"/>
        <v>37636</v>
      </c>
      <c r="BJ18" s="31"/>
    </row>
    <row r="19" spans="1:62" s="44" customFormat="1" ht="15" customHeight="1">
      <c r="A19" s="39"/>
      <c r="B19" s="40"/>
      <c r="C19" s="39"/>
      <c r="D19" s="39"/>
      <c r="E19" s="39"/>
      <c r="F19" s="39"/>
      <c r="G19" s="39"/>
      <c r="H19" s="39"/>
      <c r="I19" s="41">
        <f aca="true" t="shared" si="9" ref="I19:AG19">SUM(I2:I18)</f>
        <v>934600</v>
      </c>
      <c r="J19" s="41">
        <f t="shared" si="9"/>
        <v>0</v>
      </c>
      <c r="K19" s="41">
        <f t="shared" si="9"/>
        <v>112152</v>
      </c>
      <c r="L19" s="41">
        <f t="shared" si="9"/>
        <v>31500</v>
      </c>
      <c r="M19" s="41">
        <f t="shared" si="9"/>
        <v>3780</v>
      </c>
      <c r="N19" s="41">
        <f t="shared" si="9"/>
        <v>74768</v>
      </c>
      <c r="O19" s="42">
        <f t="shared" si="9"/>
        <v>33386</v>
      </c>
      <c r="P19" s="42">
        <f t="shared" si="9"/>
        <v>0</v>
      </c>
      <c r="Q19" s="41">
        <f t="shared" si="9"/>
        <v>0</v>
      </c>
      <c r="R19" s="41">
        <f t="shared" si="9"/>
        <v>0</v>
      </c>
      <c r="S19" s="41">
        <f t="shared" si="9"/>
        <v>0</v>
      </c>
      <c r="T19" s="41">
        <f t="shared" si="9"/>
        <v>0</v>
      </c>
      <c r="U19" s="41">
        <f t="shared" si="9"/>
        <v>0</v>
      </c>
      <c r="V19" s="41">
        <f t="shared" si="9"/>
        <v>0</v>
      </c>
      <c r="W19" s="41">
        <f t="shared" si="9"/>
        <v>0</v>
      </c>
      <c r="X19" s="41">
        <f t="shared" si="9"/>
        <v>0</v>
      </c>
      <c r="Y19" s="41">
        <f t="shared" si="9"/>
        <v>0</v>
      </c>
      <c r="Z19" s="42">
        <f t="shared" si="9"/>
        <v>0</v>
      </c>
      <c r="AA19" s="41">
        <f t="shared" si="9"/>
        <v>0</v>
      </c>
      <c r="AB19" s="41">
        <f t="shared" si="9"/>
        <v>5000</v>
      </c>
      <c r="AC19" s="41">
        <f t="shared" si="9"/>
        <v>1195186</v>
      </c>
      <c r="AD19" s="41">
        <f t="shared" si="9"/>
        <v>61000</v>
      </c>
      <c r="AE19" s="41">
        <f t="shared" si="9"/>
        <v>0</v>
      </c>
      <c r="AF19" s="41">
        <f t="shared" si="9"/>
        <v>0</v>
      </c>
      <c r="AG19" s="41">
        <f t="shared" si="9"/>
        <v>0</v>
      </c>
      <c r="AH19" s="43">
        <f>O19</f>
        <v>33386</v>
      </c>
      <c r="AI19" s="43">
        <f>O19</f>
        <v>33386</v>
      </c>
      <c r="AJ19" s="41">
        <f aca="true" t="shared" si="10" ref="AJ19:AS19">SUM(AJ2:AJ18)</f>
        <v>0</v>
      </c>
      <c r="AK19" s="41">
        <f t="shared" si="10"/>
        <v>0</v>
      </c>
      <c r="AL19" s="41">
        <f t="shared" si="10"/>
        <v>0</v>
      </c>
      <c r="AM19" s="41">
        <f t="shared" si="10"/>
        <v>0</v>
      </c>
      <c r="AN19" s="41">
        <f t="shared" si="10"/>
        <v>0</v>
      </c>
      <c r="AO19" s="41">
        <f t="shared" si="10"/>
        <v>0</v>
      </c>
      <c r="AP19" s="41">
        <f t="shared" si="10"/>
        <v>0</v>
      </c>
      <c r="AQ19" s="41">
        <f t="shared" si="10"/>
        <v>118000</v>
      </c>
      <c r="AR19" s="41">
        <f t="shared" si="10"/>
        <v>0</v>
      </c>
      <c r="AS19" s="41">
        <f t="shared" si="10"/>
        <v>0</v>
      </c>
      <c r="AT19" s="28">
        <v>0</v>
      </c>
      <c r="AU19" s="29">
        <f>P19</f>
        <v>0</v>
      </c>
      <c r="AV19" s="41">
        <f aca="true" t="shared" si="11" ref="AV19:BI19">SUM(AV2:AV18)</f>
        <v>0</v>
      </c>
      <c r="AW19" s="41">
        <f t="shared" si="11"/>
        <v>0</v>
      </c>
      <c r="AX19" s="41">
        <f t="shared" si="11"/>
        <v>0</v>
      </c>
      <c r="AY19" s="41">
        <f t="shared" si="11"/>
        <v>0</v>
      </c>
      <c r="AZ19" s="41">
        <f t="shared" si="11"/>
        <v>930</v>
      </c>
      <c r="BA19" s="41">
        <f t="shared" si="11"/>
        <v>0</v>
      </c>
      <c r="BB19" s="41">
        <f t="shared" si="11"/>
        <v>11887</v>
      </c>
      <c r="BC19" s="41">
        <f t="shared" si="11"/>
        <v>470</v>
      </c>
      <c r="BD19" s="41">
        <f t="shared" si="11"/>
        <v>0</v>
      </c>
      <c r="BE19" s="41">
        <f t="shared" si="11"/>
        <v>0</v>
      </c>
      <c r="BF19" s="41">
        <f t="shared" si="11"/>
        <v>0</v>
      </c>
      <c r="BG19" s="41">
        <f t="shared" si="11"/>
        <v>5988</v>
      </c>
      <c r="BH19" s="41">
        <f t="shared" si="11"/>
        <v>265047</v>
      </c>
      <c r="BI19" s="41">
        <f t="shared" si="11"/>
        <v>930139</v>
      </c>
      <c r="BJ19" s="39"/>
    </row>
    <row r="20" spans="2:8" ht="15">
      <c r="B20" s="49"/>
      <c r="C20" s="48"/>
      <c r="D20" s="48"/>
      <c r="E20" s="48"/>
      <c r="F20" s="48"/>
      <c r="G20" s="48"/>
      <c r="H20" s="48"/>
    </row>
    <row r="21" spans="2:9" ht="15">
      <c r="B21" s="50">
        <v>1</v>
      </c>
      <c r="C21" s="31" t="s">
        <v>94</v>
      </c>
      <c r="D21" s="31" t="s">
        <v>95</v>
      </c>
      <c r="E21" s="51" t="s">
        <v>96</v>
      </c>
      <c r="F21" s="51"/>
      <c r="G21" s="51"/>
      <c r="H21" s="31"/>
      <c r="I21" s="31"/>
    </row>
    <row r="22" spans="1:10" ht="15">
      <c r="A22" s="48"/>
      <c r="B22" s="50">
        <v>2</v>
      </c>
      <c r="C22" s="31" t="s">
        <v>87</v>
      </c>
      <c r="D22" s="31" t="s">
        <v>90</v>
      </c>
      <c r="E22" s="51" t="s">
        <v>88</v>
      </c>
      <c r="F22" s="51"/>
      <c r="G22" s="51"/>
      <c r="H22" s="31"/>
      <c r="I22" s="31"/>
      <c r="J22" s="45" t="s">
        <v>89</v>
      </c>
    </row>
    <row r="23" spans="2:10" ht="15">
      <c r="B23" s="50">
        <v>3</v>
      </c>
      <c r="C23" s="31" t="s">
        <v>87</v>
      </c>
      <c r="D23" s="31" t="s">
        <v>92</v>
      </c>
      <c r="E23" s="51" t="s">
        <v>93</v>
      </c>
      <c r="F23" s="51"/>
      <c r="G23" s="51"/>
      <c r="H23" s="31"/>
      <c r="I23" s="31"/>
      <c r="J23" s="45" t="s">
        <v>91</v>
      </c>
    </row>
  </sheetData>
  <sheetProtection/>
  <printOptions/>
  <pageMargins left="0.5118110236220472" right="0.6692913385826772" top="0.5511811023622047" bottom="0.15748031496062992" header="0.31496062992125984" footer="0.11811023622047245"/>
  <pageSetup horizontalDpi="600" verticalDpi="600" orientation="landscape" paperSize="5" scale="76" r:id="rId1"/>
  <colBreaks count="1" manualBreakCount="1">
    <brk id="29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KENDRIYA VIDYALAYA NO-2 DARBHANGA</dc:creator>
  <cp:keywords/>
  <dc:description/>
  <cp:lastModifiedBy>KENDRIYA VIDYALAYA NO-2 DARBHANGA</cp:lastModifiedBy>
  <cp:lastPrinted>2019-07-22T06:16:18Z</cp:lastPrinted>
  <dcterms:created xsi:type="dcterms:W3CDTF">2018-08-21T08:25:48Z</dcterms:created>
  <dcterms:modified xsi:type="dcterms:W3CDTF">2019-07-22T06:16:58Z</dcterms:modified>
  <cp:category/>
  <cp:version/>
  <cp:contentType/>
  <cp:contentStatus/>
</cp:coreProperties>
</file>